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29" i="1" s="1"/>
  <c r="F29" i="1" s="1"/>
  <c r="C40" i="1"/>
  <c r="F39" i="1"/>
  <c r="H39" i="1" s="1"/>
  <c r="F38" i="1"/>
  <c r="H38" i="1" s="1"/>
  <c r="G31" i="1"/>
  <c r="E31" i="1"/>
  <c r="D31" i="1"/>
  <c r="G14" i="1" s="1"/>
  <c r="F14" i="1" s="1"/>
  <c r="F30" i="1"/>
  <c r="F28" i="1"/>
  <c r="F26" i="1"/>
  <c r="F25" i="1"/>
  <c r="F24" i="1"/>
  <c r="H19" i="1"/>
  <c r="G12" i="1"/>
  <c r="F12" i="1"/>
  <c r="F27" i="1" l="1"/>
  <c r="F31" i="1" s="1"/>
  <c r="C31" i="1"/>
  <c r="G10" i="1" s="1"/>
  <c r="G38" i="1"/>
  <c r="F40" i="1"/>
  <c r="G39" i="1"/>
  <c r="F42" i="1" l="1"/>
  <c r="H40" i="1"/>
  <c r="G40" i="1"/>
  <c r="F10" i="1"/>
  <c r="G17" i="1"/>
  <c r="K12" i="1" l="1"/>
  <c r="L12" i="1" s="1"/>
  <c r="K14" i="1"/>
  <c r="L14" i="1" s="1"/>
  <c r="K10" i="1"/>
  <c r="L10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<sst xmlns="http://schemas.openxmlformats.org/spreadsheetml/2006/main" count="85" uniqueCount="74">
  <si>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</si>
  <si>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</si>
  <si>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</si>
  <si>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DECEMBER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</si>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</sst>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3" customWidth="1"/>
    <col min="2" max="2" width="3.5703125" style="3" customWidth="1"/>
    <col min="3" max="3" width="11.425781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-132454.09</v>
      </c>
      <c r="G10" s="18">
        <f>C31</f>
        <v>-132454.09</v>
      </c>
      <c r="H10" s="19">
        <v>0</v>
      </c>
      <c r="K10" s="20">
        <f>F10/G17</f>
        <v>-0.10936494507800955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1341654.7699999998</v>
      </c>
      <c r="G12" s="18">
        <f>E31</f>
        <v>1341654.7699999998</v>
      </c>
      <c r="H12" s="19">
        <v>2.291E-2</v>
      </c>
      <c r="K12" s="20">
        <f>F12/G17</f>
        <v>1.1077800635276684</v>
      </c>
      <c r="L12" s="23">
        <f>K12*H12</f>
        <v>2.5379241255418884E-2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1919.482000000067</v>
      </c>
      <c r="G14" s="18">
        <f>+D31</f>
        <v>1919.482000000067</v>
      </c>
      <c r="H14" s="19">
        <v>2.291E-2</v>
      </c>
      <c r="K14" s="24">
        <f>F14/G17</f>
        <v>1.5848815503412184E-3</v>
      </c>
      <c r="L14" s="25">
        <f>K14*H14</f>
        <v>3.6309636318317313E-5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1211120.1619999998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2.291E-2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-139229.09</v>
      </c>
      <c r="D24" s="38">
        <v>1919.482000000067</v>
      </c>
      <c r="E24" s="39">
        <v>1341654.7699999998</v>
      </c>
      <c r="F24" s="39">
        <f>SUM(C24:E24)</f>
        <v>1204345.1619999998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/>
      <c r="E26" s="39"/>
      <c r="F26" s="39">
        <f t="shared" si="0"/>
        <v>0</v>
      </c>
      <c r="G26" s="39">
        <v>7260.66</v>
      </c>
      <c r="I26" s="39"/>
    </row>
    <row r="27" spans="1:9" x14ac:dyDescent="0.2">
      <c r="A27" s="5" t="s">
        <v>38</v>
      </c>
      <c r="C27" s="38">
        <f>-E40</f>
        <v>-4475</v>
      </c>
      <c r="D27" s="40"/>
      <c r="E27" s="39"/>
      <c r="F27" s="39">
        <f t="shared" si="0"/>
        <v>-4475</v>
      </c>
      <c r="G27" s="41"/>
      <c r="I27" s="39"/>
    </row>
    <row r="28" spans="1:9" x14ac:dyDescent="0.2">
      <c r="A28" s="5" t="s">
        <v>39</v>
      </c>
      <c r="C28" s="40"/>
      <c r="D28" s="40"/>
      <c r="E28" s="39"/>
      <c r="F28" s="39">
        <f t="shared" si="0"/>
        <v>0</v>
      </c>
      <c r="G28" s="41"/>
    </row>
    <row r="29" spans="1:9" x14ac:dyDescent="0.2">
      <c r="A29" s="5" t="s">
        <v>40</v>
      </c>
      <c r="C29" s="40">
        <f>D40</f>
        <v>11250</v>
      </c>
      <c r="D29" s="40"/>
      <c r="E29" s="39"/>
      <c r="F29" s="39">
        <f t="shared" si="0"/>
        <v>11250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-132454.09</v>
      </c>
      <c r="D31" s="47">
        <f>SUM(D24:D30)</f>
        <v>1919.482000000067</v>
      </c>
      <c r="E31" s="47">
        <f>SUM(E24:E30)</f>
        <v>1341654.7699999998</v>
      </c>
      <c r="F31" s="47">
        <f>SUM(F24:F30)</f>
        <v>1211120.1619999998</v>
      </c>
      <c r="G31" s="46">
        <f>SUM(G24:G30)</f>
        <v>7260.66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1065384.32</v>
      </c>
      <c r="D38" s="39">
        <v>6250</v>
      </c>
      <c r="E38" s="38">
        <v>4475</v>
      </c>
      <c r="F38" s="39">
        <f>SUM(C38+D38-E38)</f>
        <v>1067159.32</v>
      </c>
      <c r="G38" s="39">
        <f>F38-C38</f>
        <v>1775</v>
      </c>
      <c r="H38" s="20">
        <f>-((F38-C38)/C38)</f>
        <v>-1.6660654438766284E-3</v>
      </c>
      <c r="K38" s="50"/>
      <c r="L38" s="39"/>
    </row>
    <row r="39" spans="1:13" ht="12" thickBot="1" x14ac:dyDescent="0.25">
      <c r="A39" s="5" t="s">
        <v>59</v>
      </c>
      <c r="C39" s="39">
        <v>138960.84</v>
      </c>
      <c r="D39" s="39">
        <v>5000</v>
      </c>
      <c r="E39" s="38">
        <v>0</v>
      </c>
      <c r="F39" s="39">
        <f>SUM(C39+D39-E39)</f>
        <v>143960.84</v>
      </c>
      <c r="G39" s="39">
        <f>F39-C39</f>
        <v>5000</v>
      </c>
      <c r="H39" s="20">
        <f>-((F39-C39)/C39)</f>
        <v>-3.5981359928451785E-2</v>
      </c>
      <c r="K39" s="50"/>
      <c r="L39" s="39"/>
    </row>
    <row r="40" spans="1:13" ht="12" thickBot="1" x14ac:dyDescent="0.25">
      <c r="A40" s="5" t="s">
        <v>4</v>
      </c>
      <c r="C40" s="51">
        <f>SUM(C38:C39)</f>
        <v>1204345.1600000001</v>
      </c>
      <c r="D40" s="51">
        <f>SUM(D38:D39)</f>
        <v>11250</v>
      </c>
      <c r="E40" s="51">
        <f>SUM(E38:E39)</f>
        <v>4475</v>
      </c>
      <c r="F40" s="51">
        <f>ROUND(SUM(F38:F39),2)</f>
        <v>1211120.1599999999</v>
      </c>
      <c r="G40" s="51">
        <f>ROUND(SUM(G38:G39),2)</f>
        <v>6775</v>
      </c>
      <c r="H40" s="52">
        <f>-((F40-C40)/C40)</f>
        <v>-5.6254637167303155E-3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1211120.1599999999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65</v>
      </c>
      <c r="E50" s="54"/>
    </row>
    <row r="51" spans="1:8" x14ac:dyDescent="0.2">
      <c r="A51" s="4"/>
      <c r="B51" s="3" t="s">
        <v>66</v>
      </c>
      <c r="E51" s="54"/>
    </row>
    <row r="52" spans="1:8" x14ac:dyDescent="0.2">
      <c r="A52" s="4"/>
      <c r="D52" s="16"/>
    </row>
    <row r="53" spans="1:8" x14ac:dyDescent="0.2">
      <c r="A53" s="5"/>
      <c r="B53" s="5" t="s">
        <v>67</v>
      </c>
    </row>
    <row r="54" spans="1:8" x14ac:dyDescent="0.2">
      <c r="A54" s="5"/>
      <c r="B54" s="5" t="s">
        <v>68</v>
      </c>
    </row>
    <row r="55" spans="1:8" x14ac:dyDescent="0.2">
      <c r="A55" s="5"/>
      <c r="B55" s="5" t="s">
        <v>69</v>
      </c>
    </row>
    <row r="56" spans="1:8" x14ac:dyDescent="0.2">
      <c r="A56" s="5"/>
      <c r="B56" s="3" t="s">
        <v>70</v>
      </c>
    </row>
    <row r="57" spans="1:8" x14ac:dyDescent="0.2">
      <c r="A57" s="5"/>
    </row>
    <row r="58" spans="1:8" x14ac:dyDescent="0.2">
      <c r="A58" s="5"/>
    </row>
    <row r="59" spans="1:8" x14ac:dyDescent="0.2">
      <c r="A59" s="5"/>
      <c r="E59" s="3" t="s">
        <v>71</v>
      </c>
    </row>
    <row r="60" spans="1:8" x14ac:dyDescent="0.2">
      <c r="A60" s="5"/>
      <c r="C60" s="30"/>
      <c r="H60" s="30"/>
    </row>
    <row r="61" spans="1:8" x14ac:dyDescent="0.2">
      <c r="A61" s="5"/>
      <c r="C61" s="30"/>
      <c r="D61" s="30"/>
    </row>
    <row r="62" spans="1:8" ht="12" thickBot="1" x14ac:dyDescent="0.25">
      <c r="A62" s="5"/>
      <c r="C62" s="30"/>
      <c r="D62" s="30"/>
      <c r="F62" s="28"/>
      <c r="G62" s="28"/>
    </row>
    <row r="63" spans="1:8" x14ac:dyDescent="0.2">
      <c r="B63" s="30"/>
      <c r="C63" s="30"/>
      <c r="D63" s="30"/>
      <c r="E63" s="55" t="s">
        <v>72</v>
      </c>
      <c r="G63" s="3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2019-03-08T00:45:07Z</dcterms:created>
  <dcterms:modified xsi:type="dcterms:W3CDTF">2019-03-08T00:45:45Z</dcterms:modified>
</cp:coreProperties>
</file>